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filterPrivacy="1" defaultThemeVersion="124226"/>
  <xr:revisionPtr revIDLastSave="0" documentId="13_ncr:1_{8D6BD49D-A9DD-4FD1-B3E4-18D506ADED55}" xr6:coauthVersionLast="36" xr6:coauthVersionMax="36" xr10:uidLastSave="{00000000-0000-0000-0000-000000000000}"/>
  <bookViews>
    <workbookView xWindow="0" yWindow="0" windowWidth="28800" windowHeight="12075" tabRatio="720" xr2:uid="{00000000-000D-0000-FFFF-FFFF00000000}"/>
  </bookViews>
  <sheets>
    <sheet name="OPŁATA PRODUKTOWA " sheetId="8" r:id="rId1"/>
  </sheets>
  <definedNames>
    <definedName name="_xlnm.Print_Area" localSheetId="0">'OPŁATA PRODUKTOWA '!$A$1:$E$15</definedName>
  </definedNames>
  <calcPr calcId="191029"/>
</workbook>
</file>

<file path=xl/calcChain.xml><?xml version="1.0" encoding="utf-8"?>
<calcChain xmlns="http://schemas.openxmlformats.org/spreadsheetml/2006/main">
  <c r="D7" i="8" l="1"/>
  <c r="D8" i="8"/>
  <c r="D9" i="8"/>
  <c r="D10" i="8"/>
  <c r="D11" i="8"/>
  <c r="D12" i="8"/>
  <c r="D13" i="8"/>
  <c r="D14" i="8"/>
  <c r="M26" i="8" l="1"/>
  <c r="J26" i="8"/>
  <c r="K26" i="8" s="1"/>
  <c r="M25" i="8"/>
  <c r="J25" i="8"/>
  <c r="K25" i="8" s="1"/>
  <c r="M24" i="8"/>
  <c r="J24" i="8"/>
  <c r="K24" i="8" s="1"/>
  <c r="M23" i="8"/>
  <c r="J23" i="8"/>
  <c r="K23" i="8" s="1"/>
  <c r="M22" i="8"/>
  <c r="J22" i="8"/>
  <c r="K22" i="8" s="1"/>
  <c r="M21" i="8"/>
  <c r="J21" i="8"/>
  <c r="K21" i="8" s="1"/>
  <c r="M20" i="8"/>
  <c r="J20" i="8"/>
  <c r="K20" i="8" s="1"/>
  <c r="M19" i="8"/>
  <c r="J19" i="8"/>
  <c r="K19" i="8" s="1"/>
  <c r="F15" i="8"/>
  <c r="G14" i="8"/>
  <c r="E14" i="8"/>
  <c r="M13" i="8"/>
  <c r="N13" i="8" s="1"/>
  <c r="E13" i="8" s="1"/>
  <c r="G13" i="8"/>
  <c r="M12" i="8"/>
  <c r="N12" i="8" s="1"/>
  <c r="E12" i="8" s="1"/>
  <c r="G12" i="8"/>
  <c r="M11" i="8"/>
  <c r="N11" i="8" s="1"/>
  <c r="E11" i="8" s="1"/>
  <c r="M10" i="8"/>
  <c r="N10" i="8" s="1"/>
  <c r="E10" i="8" s="1"/>
  <c r="G10" i="8"/>
  <c r="M9" i="8"/>
  <c r="N9" i="8" s="1"/>
  <c r="E9" i="8" s="1"/>
  <c r="G9" i="8"/>
  <c r="M8" i="8"/>
  <c r="N8" i="8" s="1"/>
  <c r="E8" i="8" s="1"/>
  <c r="G8" i="8"/>
  <c r="M7" i="8"/>
  <c r="N7" i="8" s="1"/>
  <c r="E7" i="8" s="1"/>
  <c r="N19" i="8" l="1"/>
  <c r="L19" i="8"/>
  <c r="G7" i="8"/>
  <c r="G11" i="8"/>
  <c r="G15" i="8" l="1"/>
  <c r="J15" i="8"/>
  <c r="K15" i="8" s="1"/>
  <c r="L15" i="8" s="1"/>
  <c r="M15" i="8"/>
  <c r="N15" i="8" s="1"/>
  <c r="E6" i="8" s="1"/>
  <c r="O15" i="8" l="1"/>
  <c r="P15" i="8" s="1"/>
  <c r="E5" i="8"/>
  <c r="E15" i="8" s="1"/>
</calcChain>
</file>

<file path=xl/sharedStrings.xml><?xml version="1.0" encoding="utf-8"?>
<sst xmlns="http://schemas.openxmlformats.org/spreadsheetml/2006/main" count="47" uniqueCount="31">
  <si>
    <t>tworzywa sztuczne</t>
  </si>
  <si>
    <t>aluminium</t>
  </si>
  <si>
    <t>papier i tektura</t>
  </si>
  <si>
    <t>szkło</t>
  </si>
  <si>
    <t>drewno</t>
  </si>
  <si>
    <t>pozostałe</t>
  </si>
  <si>
    <t>odzysk</t>
  </si>
  <si>
    <t>recykling</t>
  </si>
  <si>
    <t>opłata produktowa</t>
  </si>
  <si>
    <t>wielomateriałowe</t>
  </si>
  <si>
    <t>jednostkowa stawka w
zł za 1 kg</t>
  </si>
  <si>
    <t>masa* stawka</t>
  </si>
  <si>
    <t>masa opakowań w kg</t>
  </si>
  <si>
    <t xml:space="preserve">                       </t>
  </si>
  <si>
    <t>wymagany poziom odzysku w %</t>
  </si>
  <si>
    <t>wymagany
 poziom recyklingu w %</t>
  </si>
  <si>
    <t>Rodzaj opakowań</t>
  </si>
  <si>
    <r>
      <t xml:space="preserve">stal, </t>
    </r>
    <r>
      <rPr>
        <sz val="11"/>
        <color theme="1"/>
        <rFont val="Calibri"/>
        <family val="2"/>
        <scheme val="minor"/>
      </rPr>
      <t>w tym blacha stalowa, oraz pozostałe metale</t>
    </r>
  </si>
  <si>
    <t>Lp.</t>
  </si>
  <si>
    <t>Kalkulator opłaty produktowej</t>
  </si>
  <si>
    <r>
      <t xml:space="preserve">stal, </t>
    </r>
    <r>
      <rPr>
        <sz val="11"/>
        <rFont val="Calibri"/>
        <family val="2"/>
        <scheme val="minor"/>
      </rPr>
      <t>w tym blacha stalowa, oraz pozostałe metale</t>
    </r>
  </si>
  <si>
    <t>Lp.+14:2314:2414:23</t>
  </si>
  <si>
    <t>Wyliczenia</t>
  </si>
  <si>
    <t>Dane dot.:
Tabela 5.1. Informacja o masie opakowań, w których zostały wprowadzone do obrotu produkty. 
Tabela 5.2. Informacja o masie opakowań wieomateriałowych, w których zostały wprowadzone do obrotu produkty</t>
  </si>
  <si>
    <t>Łączna opłata produktowa [zł]</t>
  </si>
  <si>
    <t>masa opakowań 
w kg</t>
  </si>
  <si>
    <t xml:space="preserve">Recykling ogółem </t>
  </si>
  <si>
    <t>masa opakowań 
w Mg (tony)</t>
  </si>
  <si>
    <t>Odzysk</t>
  </si>
  <si>
    <t>opłata produktowa 
w zł</t>
  </si>
  <si>
    <t>Łączna opłata produktowa w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</si>
</sst>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43" fontId="0" fillId="0" borderId="3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top"/>
    </xf>
    <xf numFmtId="0" fontId="17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3" borderId="3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top"/>
    </xf>
    <xf numFmtId="43" fontId="11" fillId="2" borderId="5" xfId="1" applyFont="1" applyFill="1" applyBorder="1" applyAlignment="1">
      <alignment horizontal="center" vertical="center"/>
    </xf>
    <xf numFmtId="164" fontId="11" fillId="2" borderId="6" xfId="1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43" fontId="21" fillId="2" borderId="5" xfId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5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 applyProtection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43" fontId="0" fillId="0" borderId="0" xfId="0" applyNumberFormat="1"/>
    <xf numFmtId="0" fontId="14" fillId="3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right" vertical="center"/>
    </xf>
    <xf numFmtId="43" fontId="7" fillId="3" borderId="15" xfId="1" applyFont="1" applyFill="1" applyBorder="1" applyAlignment="1">
      <alignment horizontal="right" vertical="center"/>
    </xf>
    <xf numFmtId="0" fontId="7" fillId="3" borderId="1" xfId="1" applyNumberFormat="1" applyFont="1" applyFill="1" applyBorder="1" applyAlignment="1">
      <alignment horizontal="center" vertical="center"/>
    </xf>
    <xf numFmtId="164" fontId="23" fillId="6" borderId="6" xfId="1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2" fillId="0" borderId="25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D1AE-908A-4325-8465-3F960BDF500E}">
  <dimension ref="A1:R26"/>
  <sheetViews>
    <sheetView tabSelected="1" view="pageBreakPreview" zoomScaleNormal="100" zoomScaleSheetLayoutView="100" workbookViewId="0">
      <selection activeCell="E7" sqref="E7"/>
    </sheetView>
  </sheetViews>
  <sheetFormatPr defaultRowHeight="15" x14ac:dyDescent="0.25"/>
  <cols>
    <col min="1" max="1" width="3" bestFit="1" customWidth="1"/>
    <col min="2" max="2" width="46.7109375" customWidth="1"/>
    <col min="3" max="3" width="12.5703125" bestFit="1" customWidth="1"/>
    <col min="4" max="4" width="12.5703125" hidden="1" customWidth="1"/>
    <col min="5" max="5" width="14.42578125" bestFit="1" customWidth="1"/>
    <col min="6" max="6" width="17.5703125" hidden="1" customWidth="1"/>
    <col min="7" max="7" width="11.28515625" hidden="1" customWidth="1"/>
    <col min="8" max="8" width="14.5703125" hidden="1" customWidth="1"/>
    <col min="9" max="9" width="18" hidden="1" customWidth="1"/>
    <col min="10" max="14" width="7.42578125" hidden="1" customWidth="1"/>
    <col min="15" max="15" width="20.5703125" hidden="1" customWidth="1"/>
    <col min="16" max="16" width="7.42578125" hidden="1" customWidth="1"/>
    <col min="17" max="17" width="7" customWidth="1"/>
  </cols>
  <sheetData>
    <row r="1" spans="1:18" ht="57.75" customHeight="1" thickBot="1" x14ac:dyDescent="0.3">
      <c r="A1" s="64" t="s">
        <v>19</v>
      </c>
      <c r="B1" s="65"/>
      <c r="C1" s="65"/>
      <c r="D1" s="65"/>
      <c r="E1" s="66"/>
      <c r="F1" s="67" t="s">
        <v>22</v>
      </c>
      <c r="G1" s="67"/>
      <c r="H1" s="67"/>
      <c r="I1" s="67"/>
      <c r="J1" s="67"/>
      <c r="K1" s="67"/>
      <c r="L1" s="67"/>
      <c r="M1" s="67"/>
      <c r="N1" s="67"/>
      <c r="O1" s="67"/>
      <c r="P1" s="68"/>
    </row>
    <row r="2" spans="1:18" ht="65.25" customHeight="1" x14ac:dyDescent="0.25">
      <c r="A2" s="71" t="s">
        <v>23</v>
      </c>
      <c r="B2" s="72"/>
      <c r="C2" s="72"/>
      <c r="D2" s="72"/>
      <c r="E2" s="73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18" ht="30" customHeight="1" x14ac:dyDescent="0.25">
      <c r="A3" s="74" t="s">
        <v>18</v>
      </c>
      <c r="B3" s="75" t="s">
        <v>16</v>
      </c>
      <c r="C3" s="76" t="s">
        <v>27</v>
      </c>
      <c r="D3" s="77" t="s">
        <v>25</v>
      </c>
      <c r="E3" s="79" t="s">
        <v>29</v>
      </c>
      <c r="F3" s="80" t="s">
        <v>10</v>
      </c>
      <c r="G3" s="77" t="s">
        <v>11</v>
      </c>
      <c r="H3" s="77" t="s">
        <v>14</v>
      </c>
      <c r="I3" s="77" t="s">
        <v>15</v>
      </c>
      <c r="J3" s="75" t="s">
        <v>8</v>
      </c>
      <c r="K3" s="75"/>
      <c r="L3" s="75"/>
      <c r="M3" s="75"/>
      <c r="N3" s="75"/>
      <c r="O3" s="75"/>
      <c r="P3" s="84"/>
    </row>
    <row r="4" spans="1:18" ht="30" customHeight="1" x14ac:dyDescent="0.25">
      <c r="A4" s="74"/>
      <c r="B4" s="75"/>
      <c r="C4" s="76"/>
      <c r="D4" s="78"/>
      <c r="E4" s="79"/>
      <c r="F4" s="81"/>
      <c r="G4" s="78"/>
      <c r="H4" s="78"/>
      <c r="I4" s="78"/>
      <c r="J4" s="85" t="s">
        <v>6</v>
      </c>
      <c r="K4" s="86"/>
      <c r="L4" s="87"/>
      <c r="M4" s="85" t="s">
        <v>7</v>
      </c>
      <c r="N4" s="87"/>
      <c r="O4" s="88" t="s">
        <v>24</v>
      </c>
      <c r="P4" s="89"/>
    </row>
    <row r="5" spans="1:18" ht="30" customHeight="1" x14ac:dyDescent="0.25">
      <c r="A5" s="90" t="s">
        <v>28</v>
      </c>
      <c r="B5" s="91"/>
      <c r="C5" s="91"/>
      <c r="D5" s="92"/>
      <c r="E5" s="60">
        <f>L15</f>
        <v>0</v>
      </c>
      <c r="F5" s="56"/>
      <c r="G5" s="45"/>
      <c r="H5" s="57"/>
      <c r="I5" s="45"/>
      <c r="J5" s="46"/>
      <c r="K5" s="47"/>
      <c r="L5" s="58"/>
      <c r="M5" s="46"/>
      <c r="N5" s="48"/>
      <c r="O5" s="49"/>
      <c r="P5" s="59"/>
    </row>
    <row r="6" spans="1:18" ht="30" customHeight="1" x14ac:dyDescent="0.25">
      <c r="A6" s="93" t="s">
        <v>26</v>
      </c>
      <c r="B6" s="94"/>
      <c r="C6" s="94"/>
      <c r="D6" s="95"/>
      <c r="E6" s="60">
        <f>N15</f>
        <v>0</v>
      </c>
      <c r="F6" s="56"/>
      <c r="G6" s="45"/>
      <c r="H6" s="57"/>
      <c r="I6" s="45"/>
      <c r="J6" s="46"/>
      <c r="K6" s="47"/>
      <c r="L6" s="58"/>
      <c r="M6" s="46"/>
      <c r="N6" s="48"/>
      <c r="O6" s="49"/>
      <c r="P6" s="59"/>
    </row>
    <row r="7" spans="1:18" ht="30" customHeight="1" x14ac:dyDescent="0.25">
      <c r="A7" s="37">
        <v>1</v>
      </c>
      <c r="B7" s="15" t="s">
        <v>0</v>
      </c>
      <c r="C7" s="55">
        <v>0</v>
      </c>
      <c r="D7" s="62">
        <f>C7*1000</f>
        <v>0</v>
      </c>
      <c r="E7" s="61">
        <f>N7</f>
        <v>0</v>
      </c>
      <c r="F7" s="53">
        <v>2.7</v>
      </c>
      <c r="G7" s="12">
        <f t="shared" ref="G7:G14" si="0">D7*F7</f>
        <v>0</v>
      </c>
      <c r="H7" s="96">
        <v>61</v>
      </c>
      <c r="I7" s="19">
        <v>23.5</v>
      </c>
      <c r="J7" s="21"/>
      <c r="K7" s="22"/>
      <c r="L7" s="98"/>
      <c r="M7" s="23">
        <f t="shared" ref="M7:M13" si="1">PRODUCT(D7,I7,0.01,F7)</f>
        <v>0</v>
      </c>
      <c r="N7" s="23">
        <f t="shared" ref="N7:N13" si="2">ROUND(M7,2)</f>
        <v>0</v>
      </c>
      <c r="O7" s="24"/>
      <c r="P7" s="101"/>
      <c r="R7" t="s">
        <v>13</v>
      </c>
    </row>
    <row r="8" spans="1:18" ht="30" customHeight="1" x14ac:dyDescent="0.25">
      <c r="A8" s="38">
        <v>2</v>
      </c>
      <c r="B8" s="15" t="s">
        <v>1</v>
      </c>
      <c r="C8" s="55">
        <v>0</v>
      </c>
      <c r="D8" s="62">
        <f t="shared" ref="D8:D14" si="3">C8*1000</f>
        <v>0</v>
      </c>
      <c r="E8" s="61">
        <f t="shared" ref="E8:E14" si="4">N8</f>
        <v>0</v>
      </c>
      <c r="F8" s="53">
        <v>1.4</v>
      </c>
      <c r="G8" s="12">
        <f t="shared" si="0"/>
        <v>0</v>
      </c>
      <c r="H8" s="97"/>
      <c r="I8" s="19">
        <v>51</v>
      </c>
      <c r="J8" s="21"/>
      <c r="K8" s="22"/>
      <c r="L8" s="99"/>
      <c r="M8" s="23">
        <f t="shared" si="1"/>
        <v>0</v>
      </c>
      <c r="N8" s="23">
        <f>ROUND(M8,2)</f>
        <v>0</v>
      </c>
      <c r="O8" s="24"/>
      <c r="P8" s="102"/>
    </row>
    <row r="9" spans="1:18" ht="30" customHeight="1" x14ac:dyDescent="0.25">
      <c r="A9" s="38">
        <v>3</v>
      </c>
      <c r="B9" s="15" t="s">
        <v>17</v>
      </c>
      <c r="C9" s="55">
        <v>0</v>
      </c>
      <c r="D9" s="62">
        <f t="shared" si="3"/>
        <v>0</v>
      </c>
      <c r="E9" s="61">
        <f t="shared" si="4"/>
        <v>0</v>
      </c>
      <c r="F9" s="53">
        <v>0.8</v>
      </c>
      <c r="G9" s="12">
        <f t="shared" si="0"/>
        <v>0</v>
      </c>
      <c r="H9" s="97"/>
      <c r="I9" s="19">
        <v>51</v>
      </c>
      <c r="J9" s="21"/>
      <c r="K9" s="22"/>
      <c r="L9" s="99"/>
      <c r="M9" s="23">
        <f t="shared" si="1"/>
        <v>0</v>
      </c>
      <c r="N9" s="23">
        <f t="shared" si="2"/>
        <v>0</v>
      </c>
      <c r="O9" s="24"/>
      <c r="P9" s="102"/>
    </row>
    <row r="10" spans="1:18" ht="30" customHeight="1" x14ac:dyDescent="0.25">
      <c r="A10" s="38">
        <v>4</v>
      </c>
      <c r="B10" s="15" t="s">
        <v>2</v>
      </c>
      <c r="C10" s="55">
        <v>0</v>
      </c>
      <c r="D10" s="62">
        <f t="shared" si="3"/>
        <v>0</v>
      </c>
      <c r="E10" s="61">
        <f t="shared" si="4"/>
        <v>0</v>
      </c>
      <c r="F10" s="53">
        <v>0.7</v>
      </c>
      <c r="G10" s="12">
        <f t="shared" si="0"/>
        <v>0</v>
      </c>
      <c r="H10" s="97"/>
      <c r="I10" s="19">
        <v>61</v>
      </c>
      <c r="J10" s="21"/>
      <c r="K10" s="22"/>
      <c r="L10" s="99"/>
      <c r="M10" s="23">
        <f t="shared" si="1"/>
        <v>0</v>
      </c>
      <c r="N10" s="23">
        <f t="shared" si="2"/>
        <v>0</v>
      </c>
      <c r="O10" s="24"/>
      <c r="P10" s="102"/>
    </row>
    <row r="11" spans="1:18" ht="30" customHeight="1" x14ac:dyDescent="0.25">
      <c r="A11" s="38">
        <v>5</v>
      </c>
      <c r="B11" s="15" t="s">
        <v>3</v>
      </c>
      <c r="C11" s="55">
        <v>0</v>
      </c>
      <c r="D11" s="62">
        <f t="shared" si="3"/>
        <v>0</v>
      </c>
      <c r="E11" s="61">
        <f t="shared" si="4"/>
        <v>0</v>
      </c>
      <c r="F11" s="53">
        <v>0.3</v>
      </c>
      <c r="G11" s="12">
        <f t="shared" si="0"/>
        <v>0</v>
      </c>
      <c r="H11" s="97"/>
      <c r="I11" s="19">
        <v>61</v>
      </c>
      <c r="J11" s="21"/>
      <c r="K11" s="22"/>
      <c r="L11" s="99"/>
      <c r="M11" s="23">
        <f t="shared" si="1"/>
        <v>0</v>
      </c>
      <c r="N11" s="23">
        <f t="shared" si="2"/>
        <v>0</v>
      </c>
      <c r="O11" s="24"/>
      <c r="P11" s="102"/>
    </row>
    <row r="12" spans="1:18" ht="30" customHeight="1" x14ac:dyDescent="0.25">
      <c r="A12" s="38">
        <v>6</v>
      </c>
      <c r="B12" s="15" t="s">
        <v>4</v>
      </c>
      <c r="C12" s="55">
        <v>0</v>
      </c>
      <c r="D12" s="62">
        <f t="shared" si="3"/>
        <v>0</v>
      </c>
      <c r="E12" s="61">
        <f t="shared" si="4"/>
        <v>0</v>
      </c>
      <c r="F12" s="53">
        <v>0.3</v>
      </c>
      <c r="G12" s="12">
        <f t="shared" si="0"/>
        <v>0</v>
      </c>
      <c r="H12" s="97"/>
      <c r="I12" s="19">
        <v>16</v>
      </c>
      <c r="J12" s="21"/>
      <c r="K12" s="22"/>
      <c r="L12" s="99"/>
      <c r="M12" s="23">
        <f t="shared" si="1"/>
        <v>0</v>
      </c>
      <c r="N12" s="23">
        <f t="shared" si="2"/>
        <v>0</v>
      </c>
      <c r="O12" s="24"/>
      <c r="P12" s="102"/>
    </row>
    <row r="13" spans="1:18" ht="30" customHeight="1" x14ac:dyDescent="0.25">
      <c r="A13" s="39">
        <v>7</v>
      </c>
      <c r="B13" s="17" t="s">
        <v>9</v>
      </c>
      <c r="C13" s="55">
        <v>0</v>
      </c>
      <c r="D13" s="62">
        <f t="shared" si="3"/>
        <v>0</v>
      </c>
      <c r="E13" s="61">
        <f t="shared" si="4"/>
        <v>0</v>
      </c>
      <c r="F13" s="53">
        <v>1.7</v>
      </c>
      <c r="G13" s="12">
        <f t="shared" si="0"/>
        <v>0</v>
      </c>
      <c r="H13" s="97"/>
      <c r="I13" s="14">
        <v>44</v>
      </c>
      <c r="J13" s="25"/>
      <c r="K13" s="26"/>
      <c r="L13" s="99"/>
      <c r="M13" s="23">
        <f t="shared" si="1"/>
        <v>0</v>
      </c>
      <c r="N13" s="23">
        <f t="shared" si="2"/>
        <v>0</v>
      </c>
      <c r="O13" s="24"/>
      <c r="P13" s="102"/>
    </row>
    <row r="14" spans="1:18" ht="30" customHeight="1" thickBot="1" x14ac:dyDescent="0.3">
      <c r="A14" s="39">
        <v>8</v>
      </c>
      <c r="B14" s="16" t="s">
        <v>5</v>
      </c>
      <c r="C14" s="55">
        <v>0</v>
      </c>
      <c r="D14" s="62">
        <f t="shared" si="3"/>
        <v>0</v>
      </c>
      <c r="E14" s="61">
        <f t="shared" si="4"/>
        <v>0</v>
      </c>
      <c r="F14" s="54">
        <v>1</v>
      </c>
      <c r="G14" s="13">
        <f t="shared" si="0"/>
        <v>0</v>
      </c>
      <c r="H14" s="97"/>
      <c r="I14" s="27">
        <v>0</v>
      </c>
      <c r="J14" s="28"/>
      <c r="K14" s="41"/>
      <c r="L14" s="100"/>
      <c r="M14" s="44">
        <v>0</v>
      </c>
      <c r="N14" s="44">
        <v>0</v>
      </c>
      <c r="O14" s="29"/>
      <c r="P14" s="103"/>
    </row>
    <row r="15" spans="1:18" ht="30" customHeight="1" thickBot="1" x14ac:dyDescent="0.3">
      <c r="A15" s="82" t="s">
        <v>30</v>
      </c>
      <c r="B15" s="83"/>
      <c r="C15" s="83"/>
      <c r="D15" s="83"/>
      <c r="E15" s="63">
        <f>E5+E6+E14+E13+E12+E11+E10+E9+E8+E7</f>
        <v>0</v>
      </c>
      <c r="F15" s="52">
        <f>SUM(F7:F14)</f>
        <v>8.8999999999999986</v>
      </c>
      <c r="G15" s="34">
        <f>SUM(G7:G14)</f>
        <v>0</v>
      </c>
      <c r="H15" s="35">
        <v>61</v>
      </c>
      <c r="I15" s="35">
        <v>56</v>
      </c>
      <c r="J15" s="33">
        <f>G15*0.61</f>
        <v>0</v>
      </c>
      <c r="K15" s="33">
        <f>ROUND(J15,2)</f>
        <v>0</v>
      </c>
      <c r="L15" s="33">
        <f>SUM(K15,L19)</f>
        <v>0</v>
      </c>
      <c r="M15" s="33">
        <f>PRODUCT(G15,0.56)</f>
        <v>0</v>
      </c>
      <c r="N15" s="33">
        <f>ROUND(M15,2)</f>
        <v>0</v>
      </c>
      <c r="O15" s="30">
        <f>SUM(L15,N7:N15,N19:N26)</f>
        <v>0</v>
      </c>
      <c r="P15" s="31">
        <f>ROUND(O15,0)</f>
        <v>0</v>
      </c>
      <c r="Q15" s="1"/>
    </row>
    <row r="16" spans="1:18" ht="30" customHeight="1" x14ac:dyDescent="0.25">
      <c r="P16" s="40"/>
    </row>
    <row r="17" spans="1:17" ht="30" hidden="1" customHeight="1" x14ac:dyDescent="0.25">
      <c r="A17" s="104" t="s">
        <v>18</v>
      </c>
      <c r="B17" s="105" t="s">
        <v>16</v>
      </c>
      <c r="C17" s="50"/>
      <c r="D17" s="106" t="s">
        <v>12</v>
      </c>
      <c r="E17" s="42"/>
      <c r="F17" s="106" t="s">
        <v>10</v>
      </c>
      <c r="G17" s="106" t="s">
        <v>11</v>
      </c>
      <c r="H17" s="106" t="s">
        <v>14</v>
      </c>
      <c r="I17" s="106" t="s">
        <v>15</v>
      </c>
      <c r="J17" s="108" t="s">
        <v>8</v>
      </c>
      <c r="K17" s="108"/>
      <c r="L17" s="108"/>
      <c r="M17" s="108"/>
      <c r="N17" s="108"/>
      <c r="O17" s="7" t="s">
        <v>21</v>
      </c>
      <c r="P17" s="7"/>
    </row>
    <row r="18" spans="1:17" ht="30" hidden="1" customHeight="1" x14ac:dyDescent="0.25">
      <c r="A18" s="104"/>
      <c r="B18" s="105"/>
      <c r="C18" s="51"/>
      <c r="D18" s="107"/>
      <c r="E18" s="43"/>
      <c r="F18" s="107"/>
      <c r="G18" s="107"/>
      <c r="H18" s="107"/>
      <c r="I18" s="107"/>
      <c r="J18" s="105" t="s">
        <v>6</v>
      </c>
      <c r="K18" s="105"/>
      <c r="L18" s="105"/>
      <c r="M18" s="105" t="s">
        <v>7</v>
      </c>
      <c r="N18" s="105"/>
      <c r="O18" s="4"/>
      <c r="P18" s="4"/>
    </row>
    <row r="19" spans="1:17" ht="30" hidden="1" customHeight="1" x14ac:dyDescent="0.25">
      <c r="A19" s="20">
        <v>1</v>
      </c>
      <c r="B19" s="16" t="s">
        <v>0</v>
      </c>
      <c r="C19" s="16"/>
      <c r="D19" s="32">
        <v>0</v>
      </c>
      <c r="E19" s="32"/>
      <c r="F19" s="18">
        <v>2.7</v>
      </c>
      <c r="G19" s="8"/>
      <c r="H19" s="109">
        <v>51</v>
      </c>
      <c r="I19" s="110">
        <v>32</v>
      </c>
      <c r="J19" s="10">
        <f>PRODUCT(D19,H19,0.01,2.7)</f>
        <v>0</v>
      </c>
      <c r="K19" s="10">
        <f t="shared" ref="K19:K26" si="5">ROUND(J19,2)</f>
        <v>0</v>
      </c>
      <c r="L19" s="111">
        <f>SUM(K19:K26)</f>
        <v>0</v>
      </c>
      <c r="M19" s="10">
        <f>PRODUCT(D19,I19,0.01,2.7)</f>
        <v>0</v>
      </c>
      <c r="N19" s="112">
        <f>SUM(M19:M26)</f>
        <v>0</v>
      </c>
      <c r="O19" s="5"/>
      <c r="P19" s="6"/>
      <c r="Q19" s="1"/>
    </row>
    <row r="20" spans="1:17" ht="30" hidden="1" customHeight="1" x14ac:dyDescent="0.25">
      <c r="A20" s="14">
        <v>2</v>
      </c>
      <c r="B20" s="16" t="s">
        <v>1</v>
      </c>
      <c r="C20" s="16"/>
      <c r="D20" s="36">
        <v>0</v>
      </c>
      <c r="E20" s="36"/>
      <c r="F20" s="18">
        <v>1.4</v>
      </c>
      <c r="G20" s="8"/>
      <c r="H20" s="109"/>
      <c r="I20" s="110"/>
      <c r="J20" s="10">
        <f>PRODUCT(D20,H19,0.01,1.4)</f>
        <v>0</v>
      </c>
      <c r="K20" s="10">
        <f t="shared" si="5"/>
        <v>0</v>
      </c>
      <c r="L20" s="111"/>
      <c r="M20" s="10">
        <f>PRODUCT(D20,I19,0.01,1.4)</f>
        <v>0</v>
      </c>
      <c r="N20" s="113"/>
      <c r="O20" s="2"/>
      <c r="P20" s="3"/>
      <c r="Q20" s="1"/>
    </row>
    <row r="21" spans="1:17" ht="30" hidden="1" customHeight="1" x14ac:dyDescent="0.25">
      <c r="A21" s="14">
        <v>3</v>
      </c>
      <c r="B21" s="16" t="s">
        <v>20</v>
      </c>
      <c r="C21" s="16"/>
      <c r="D21" s="36">
        <v>0</v>
      </c>
      <c r="E21" s="36"/>
      <c r="F21" s="18">
        <v>0.8</v>
      </c>
      <c r="G21" s="8"/>
      <c r="H21" s="109"/>
      <c r="I21" s="110"/>
      <c r="J21" s="10">
        <f>PRODUCT(D21,H19,0.01,0.8)</f>
        <v>0</v>
      </c>
      <c r="K21" s="10">
        <f t="shared" si="5"/>
        <v>0</v>
      </c>
      <c r="L21" s="111"/>
      <c r="M21" s="10">
        <f>PRODUCT(D21,I19,0.01,0.8)</f>
        <v>0</v>
      </c>
      <c r="N21" s="113"/>
      <c r="O21" s="2"/>
      <c r="P21" s="3"/>
      <c r="Q21" s="1"/>
    </row>
    <row r="22" spans="1:17" ht="30" hidden="1" customHeight="1" x14ac:dyDescent="0.25">
      <c r="A22" s="14">
        <v>4</v>
      </c>
      <c r="B22" s="16" t="s">
        <v>2</v>
      </c>
      <c r="C22" s="16"/>
      <c r="D22" s="36">
        <v>0</v>
      </c>
      <c r="E22" s="36"/>
      <c r="F22" s="18">
        <v>0.7</v>
      </c>
      <c r="G22" s="8"/>
      <c r="H22" s="109"/>
      <c r="I22" s="110"/>
      <c r="J22" s="10">
        <f>PRODUCT(D22,H19,0.01,0.7)</f>
        <v>0</v>
      </c>
      <c r="K22" s="10">
        <f t="shared" si="5"/>
        <v>0</v>
      </c>
      <c r="L22" s="111"/>
      <c r="M22" s="10">
        <f>PRODUCT(D22,I19,0.01,0.7)</f>
        <v>0</v>
      </c>
      <c r="N22" s="113"/>
      <c r="O22" s="2"/>
      <c r="P22" s="3"/>
      <c r="Q22" s="1"/>
    </row>
    <row r="23" spans="1:17" ht="30" hidden="1" customHeight="1" x14ac:dyDescent="0.25">
      <c r="A23" s="14">
        <v>5</v>
      </c>
      <c r="B23" s="16" t="s">
        <v>3</v>
      </c>
      <c r="C23" s="16"/>
      <c r="D23" s="36">
        <v>0</v>
      </c>
      <c r="E23" s="36"/>
      <c r="F23" s="18">
        <v>0.3</v>
      </c>
      <c r="G23" s="8"/>
      <c r="H23" s="109"/>
      <c r="I23" s="110"/>
      <c r="J23" s="10">
        <f>PRODUCT(D23,H19,0.01,0.3)</f>
        <v>0</v>
      </c>
      <c r="K23" s="10">
        <f t="shared" si="5"/>
        <v>0</v>
      </c>
      <c r="L23" s="111"/>
      <c r="M23" s="10">
        <f>PRODUCT(D23,I19,0.01,0.3)</f>
        <v>0</v>
      </c>
      <c r="N23" s="113"/>
      <c r="O23" s="2"/>
      <c r="P23" s="3"/>
      <c r="Q23" s="1"/>
    </row>
    <row r="24" spans="1:17" ht="30" hidden="1" customHeight="1" x14ac:dyDescent="0.25">
      <c r="A24" s="14">
        <v>6</v>
      </c>
      <c r="B24" s="16" t="s">
        <v>4</v>
      </c>
      <c r="C24" s="16"/>
      <c r="D24" s="36">
        <v>0</v>
      </c>
      <c r="E24" s="36"/>
      <c r="F24" s="18">
        <v>0.3</v>
      </c>
      <c r="G24" s="8"/>
      <c r="H24" s="109"/>
      <c r="I24" s="110"/>
      <c r="J24" s="10">
        <f>PRODUCT(D24,H19,0.01,0.3)</f>
        <v>0</v>
      </c>
      <c r="K24" s="10">
        <f t="shared" si="5"/>
        <v>0</v>
      </c>
      <c r="L24" s="111"/>
      <c r="M24" s="10">
        <f>PRODUCT(D24,I19,0.01,0.3)</f>
        <v>0</v>
      </c>
      <c r="N24" s="113"/>
      <c r="O24" s="2"/>
      <c r="P24" s="3"/>
      <c r="Q24" s="1"/>
    </row>
    <row r="25" spans="1:17" ht="30" hidden="1" customHeight="1" x14ac:dyDescent="0.25">
      <c r="A25" s="14">
        <v>7</v>
      </c>
      <c r="B25" s="17" t="s">
        <v>9</v>
      </c>
      <c r="C25" s="17"/>
      <c r="D25" s="36">
        <v>0</v>
      </c>
      <c r="E25" s="36"/>
      <c r="F25" s="11">
        <v>1.7</v>
      </c>
      <c r="G25" s="9"/>
      <c r="H25" s="109"/>
      <c r="I25" s="110"/>
      <c r="J25" s="10">
        <f>PRODUCT(D25,H19,0.01,1.7)</f>
        <v>0</v>
      </c>
      <c r="K25" s="10">
        <f t="shared" si="5"/>
        <v>0</v>
      </c>
      <c r="L25" s="111"/>
      <c r="M25" s="10">
        <f>PRODUCT(D25,I19,0.01,1.7)</f>
        <v>0</v>
      </c>
      <c r="N25" s="113"/>
      <c r="O25" s="2"/>
      <c r="P25" s="3"/>
      <c r="Q25" s="1"/>
    </row>
    <row r="26" spans="1:17" ht="30" hidden="1" customHeight="1" x14ac:dyDescent="0.25">
      <c r="A26" s="14">
        <v>8</v>
      </c>
      <c r="B26" s="16" t="s">
        <v>5</v>
      </c>
      <c r="C26" s="16"/>
      <c r="D26" s="36">
        <v>0</v>
      </c>
      <c r="E26" s="36"/>
      <c r="F26" s="18">
        <v>1</v>
      </c>
      <c r="G26" s="8"/>
      <c r="H26" s="109"/>
      <c r="I26" s="110"/>
      <c r="J26" s="10">
        <f>PRODUCT(D26,H19,0.01,1)</f>
        <v>0</v>
      </c>
      <c r="K26" s="10">
        <f t="shared" si="5"/>
        <v>0</v>
      </c>
      <c r="L26" s="111"/>
      <c r="M26" s="10">
        <f>PRODUCT(D26,I19,0.01,1)</f>
        <v>0</v>
      </c>
      <c r="N26" s="114"/>
      <c r="O26" s="2"/>
      <c r="P26" s="3"/>
      <c r="Q26" s="1"/>
    </row>
  </sheetData>
  <sheetProtection password="8DA4" sheet="1" objects="1" scenarios="1"/>
  <protectedRanges>
    <protectedRange sqref="C7:C14" name="Rozstęp1"/>
  </protectedRanges>
  <mergeCells count="36">
    <mergeCell ref="I17:I18"/>
    <mergeCell ref="J17:N17"/>
    <mergeCell ref="J18:L18"/>
    <mergeCell ref="M18:N18"/>
    <mergeCell ref="H19:H26"/>
    <mergeCell ref="I19:I26"/>
    <mergeCell ref="L19:L26"/>
    <mergeCell ref="N19:N26"/>
    <mergeCell ref="H17:H18"/>
    <mergeCell ref="A17:A18"/>
    <mergeCell ref="B17:B18"/>
    <mergeCell ref="D17:D18"/>
    <mergeCell ref="F17:F18"/>
    <mergeCell ref="G17:G18"/>
    <mergeCell ref="A15:D15"/>
    <mergeCell ref="H3:H4"/>
    <mergeCell ref="I3:I4"/>
    <mergeCell ref="J3:P3"/>
    <mergeCell ref="J4:L4"/>
    <mergeCell ref="M4:N4"/>
    <mergeCell ref="O4:P4"/>
    <mergeCell ref="A5:D5"/>
    <mergeCell ref="A6:D6"/>
    <mergeCell ref="H7:H14"/>
    <mergeCell ref="L7:L14"/>
    <mergeCell ref="P7:P14"/>
    <mergeCell ref="A1:E1"/>
    <mergeCell ref="F1:P2"/>
    <mergeCell ref="A2:E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OPŁATA PRODUKTOWA </vt:lpstr>
      <vt:lpstr>'OPŁATA PRODUKTOWA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2022-05-04T11:35:05Z</dcterms:modified>
</cp:coreProperties>
</file>